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4.5L" sheetId="2" r:id="rId1"/>
  </sheets>
  <definedNames>
    <definedName name="_xlnm.Print_Area" localSheetId="0">'14.5L'!$A$1:$I$103</definedName>
  </definedNames>
  <calcPr calcId="124519"/>
</workbook>
</file>

<file path=xl/calcChain.xml><?xml version="1.0" encoding="utf-8"?>
<calcChain xmlns="http://schemas.openxmlformats.org/spreadsheetml/2006/main">
  <c r="G87" i="2"/>
  <c r="E90"/>
  <c r="E89"/>
  <c r="E88"/>
  <c r="E87"/>
  <c r="B90"/>
  <c r="B89"/>
  <c r="B88"/>
  <c r="B87"/>
  <c r="C54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D54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<sst xmlns="http://schemas.openxmlformats.org/spreadsheetml/2006/main" count="90" uniqueCount="71">
  <si>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</si>
  <si>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</si>
  <si>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</si>
  <si>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</si>
  <si>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</si>
  <si>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</si>
  <si>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</si>
  <si>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</si>
  <si>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</si>
  <si>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</si>
  <si>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</si>
  <si>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</si>
  <si>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</si>
  <si>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</si>
  <si>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</si>
  <si>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</si>
  <si>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</si>
  <si>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</si>
  <si>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</si>
  <si>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</si>
  <si>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</si>
  <si>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</si>
  <si>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</si>
  <si>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</si>
  <si>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</si>
  <si>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</si>
  <si>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</si>
  <si>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</si>
  <si>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</si>
  <si>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</si>
  <si>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</si>
  <si>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</si>
  <si>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</si>
  <si>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</si>
  <si>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</si>
  <si>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</si>
  <si>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</si>
  <si>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</si>
  <si>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</si>
  <si>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</si>
  <si>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</si>
  <si>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</si>
  <si>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</si>
  <si>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</si>
  <si>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</si>
  <si>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</si>
  <si>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</si>
  <si>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</si>
  <si>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</si>
  <si>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</si>
  <si>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</si>
  <si>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</si>
  <si>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</si>
  <si>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</si>
  <si>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</si>
  <si>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</si>
  <si>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</si>
  <si>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</si>
  <si>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</si>
  <si>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</si>
  <si>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</si>
  <si>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</si>
  <si>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</si>
  <si>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</si>
  <si>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</si>
  <si>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</si>
  <si>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</si>
  <si>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 xml:space="preserve">ทรบ.ปากคลองซอย 14.5 L  </t>
  </si>
  <si>
    <t>14+501</t>
  </si>
  <si>
    <t>N 18º26'07.8''</t>
  </si>
  <si>
    <t>E 099º35'02.2''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</si>
</sst>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.5L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4740567338992538"/>
          <c:y val="4.06278741619693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4217130516343116"/>
                  <c:y val="-0.20425357693798024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'14.5L'!$H$53:$H$56</c:f>
              <c:numCache>
                <c:formatCode>0.000</c:formatCode>
                <c:ptCount val="4"/>
                <c:pt idx="0">
                  <c:v>11.454545454545455</c:v>
                </c:pt>
                <c:pt idx="1">
                  <c:v>6.25</c:v>
                </c:pt>
                <c:pt idx="2">
                  <c:v>4.1333333333333337</c:v>
                </c:pt>
                <c:pt idx="3">
                  <c:v>3.0749999999999997</c:v>
                </c:pt>
              </c:numCache>
            </c:numRef>
          </c:xVal>
          <c:yVal>
            <c:numRef>
              <c:f>'14.5L'!$I$53:$I$56</c:f>
              <c:numCache>
                <c:formatCode>0.000</c:formatCode>
                <c:ptCount val="4"/>
                <c:pt idx="0">
                  <c:v>0.32454199250110943</c:v>
                </c:pt>
                <c:pt idx="1">
                  <c:v>0.33949062776528732</c:v>
                </c:pt>
                <c:pt idx="2">
                  <c:v>0.34296866879226395</c:v>
                </c:pt>
                <c:pt idx="3">
                  <c:v>0.34287571766515246</c:v>
                </c:pt>
              </c:numCache>
            </c:numRef>
          </c:yVal>
        </c:ser>
        <c:axId val="89274240"/>
        <c:axId val="89284608"/>
      </c:scatterChart>
      <c:valAx>
        <c:axId val="8927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9284608"/>
        <c:crosses val="autoZero"/>
        <c:crossBetween val="midCat"/>
      </c:valAx>
      <c:valAx>
        <c:axId val="89284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927424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10</xdr:row>
      <xdr:rowOff>249782</xdr:rowOff>
    </xdr:from>
    <xdr:to>
      <xdr:col>5</xdr:col>
      <xdr:colOff>207352</xdr:colOff>
      <xdr:row>11</xdr:row>
      <xdr:rowOff>159395</xdr:rowOff>
    </xdr:to>
    <xdr:cxnSp macro="">
      <xdr:nvCxnSpPr>
        <xdr:cNvPr id="18" name="ตัวเชื่อมต่อตรง 17"/>
        <xdr:cNvCxnSpPr/>
      </xdr:nvCxnSpPr>
      <xdr:spPr>
        <a:xfrm flipV="1">
          <a:off x="3571409" y="3063987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645154</xdr:colOff>
      <xdr:row>26</xdr:row>
      <xdr:rowOff>134260</xdr:rowOff>
    </xdr:from>
    <xdr:to>
      <xdr:col>6</xdr:col>
      <xdr:colOff>437508</xdr:colOff>
      <xdr:row>33</xdr:row>
      <xdr:rowOff>143034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8768" y="6957624"/>
          <a:ext cx="2831695" cy="1887796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J103"/>
  <sheetViews>
    <sheetView tabSelected="1" view="pageLayout" topLeftCell="A82" zoomScale="110" zoomScalePageLayoutView="110" workbookViewId="0">
      <selection activeCell="D92" sqref="D9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64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0.8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0.8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1.36</v>
      </c>
      <c r="C53" s="25">
        <f>$G$21</f>
        <v>0.1</v>
      </c>
      <c r="D53" s="25">
        <f>$B53-$C53</f>
        <v>1.26</v>
      </c>
      <c r="E53" s="26">
        <f>SQRT(2*9.81*D53)</f>
        <v>4.9720418340959283</v>
      </c>
      <c r="F53" s="24">
        <v>0.11</v>
      </c>
      <c r="G53" s="27">
        <v>0.14199999999999999</v>
      </c>
      <c r="H53" s="28">
        <f>D53/F53</f>
        <v>11.454545454545455</v>
      </c>
      <c r="I53" s="28">
        <f>G53/(($G$16*$G$17)*F53*E53)</f>
        <v>0.32454199250110943</v>
      </c>
    </row>
    <row r="54" spans="1:9">
      <c r="A54" s="29">
        <v>2</v>
      </c>
      <c r="B54" s="30">
        <v>1.35</v>
      </c>
      <c r="C54" s="31">
        <f>$G$21</f>
        <v>0.1</v>
      </c>
      <c r="D54" s="31">
        <f>$B54-$C54</f>
        <v>1.25</v>
      </c>
      <c r="E54" s="32">
        <f>SQRT(2*9.81*D54)</f>
        <v>4.9522722057657536</v>
      </c>
      <c r="F54" s="33">
        <v>0.2</v>
      </c>
      <c r="G54" s="34">
        <v>0.26900000000000002</v>
      </c>
      <c r="H54" s="35">
        <f>D54/F54</f>
        <v>6.25</v>
      </c>
      <c r="I54" s="35">
        <f>G54/(($G$16*$G$17)*F54*E54)</f>
        <v>0.33949062776528732</v>
      </c>
    </row>
    <row r="55" spans="1:9">
      <c r="A55" s="29">
        <v>3</v>
      </c>
      <c r="B55" s="30">
        <v>1.34</v>
      </c>
      <c r="C55" s="31">
        <f>$G$21</f>
        <v>0.1</v>
      </c>
      <c r="D55" s="31">
        <f>$B55-$C55</f>
        <v>1.24</v>
      </c>
      <c r="E55" s="36">
        <f>SQRT(2*9.81*D55)</f>
        <v>4.9324233394955064</v>
      </c>
      <c r="F55" s="30">
        <v>0.3</v>
      </c>
      <c r="G55" s="37">
        <v>0.40600000000000003</v>
      </c>
      <c r="H55" s="35">
        <f>D55/F55</f>
        <v>4.1333333333333337</v>
      </c>
      <c r="I55" s="35">
        <f>G55/(($G$16*$G$17)*F55*E55)</f>
        <v>0.34296866879226395</v>
      </c>
    </row>
    <row r="56" spans="1:9">
      <c r="A56" s="29">
        <v>4</v>
      </c>
      <c r="B56" s="30">
        <v>1.33</v>
      </c>
      <c r="C56" s="31">
        <f>$G$21</f>
        <v>0.1</v>
      </c>
      <c r="D56" s="31">
        <f>$B56-$C56</f>
        <v>1.23</v>
      </c>
      <c r="E56" s="38">
        <f>SQRT(2*9.81*D56)</f>
        <v>4.912494274805824</v>
      </c>
      <c r="F56" s="39">
        <v>0.4</v>
      </c>
      <c r="G56" s="40">
        <v>0.53900000000000003</v>
      </c>
      <c r="H56" s="35">
        <f>D56/F56</f>
        <v>3.0749999999999997</v>
      </c>
      <c r="I56" s="35">
        <f>G56/(($G$16*$G$17)*F56*E56)</f>
        <v>0.34287571766515246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10">
      <c r="A81" s="80"/>
      <c r="B81" s="80"/>
      <c r="C81" s="80"/>
      <c r="D81" s="80"/>
      <c r="E81" s="80"/>
      <c r="F81" s="80"/>
      <c r="G81" s="80"/>
      <c r="H81" s="80"/>
      <c r="I81" s="80"/>
    </row>
    <row r="82" spans="1:10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10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10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10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10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10" ht="21.2" customHeight="1">
      <c r="A87" s="23">
        <v>1</v>
      </c>
      <c r="B87" s="24">
        <f>B53</f>
        <v>1.36</v>
      </c>
      <c r="C87" s="56">
        <f>$G$21</f>
        <v>0.1</v>
      </c>
      <c r="D87" s="56">
        <f>B87-C87</f>
        <v>1.26</v>
      </c>
      <c r="E87" s="24">
        <f>F53</f>
        <v>0.11</v>
      </c>
      <c r="F87" s="57">
        <f>D87/E87</f>
        <v>11.454545454545455</v>
      </c>
      <c r="G87" s="58">
        <f>(-0.0023*F87)+0.3518</f>
        <v>0.32545454545454544</v>
      </c>
      <c r="H87" s="86">
        <f>G87*($G$16*$G$17)*E87*(2*9.81*D87)^0.5</f>
        <v>0.14239927812850739</v>
      </c>
      <c r="I87" s="86"/>
      <c r="J87" s="1">
        <v>0.14199999999999999</v>
      </c>
    </row>
    <row r="88" spans="1:10" ht="21.2" customHeight="1">
      <c r="A88" s="29">
        <v>2</v>
      </c>
      <c r="B88" s="30">
        <f>B54</f>
        <v>1.35</v>
      </c>
      <c r="C88" s="59">
        <f>$G$21</f>
        <v>0.1</v>
      </c>
      <c r="D88" s="59">
        <f>B88-C88</f>
        <v>1.25</v>
      </c>
      <c r="E88" s="33">
        <f>F54</f>
        <v>0.2</v>
      </c>
      <c r="F88" s="60">
        <f>D88/E88</f>
        <v>6.25</v>
      </c>
      <c r="G88" s="60">
        <v>0.32545454545454544</v>
      </c>
      <c r="H88" s="87">
        <f>G88*($G$16*$G$17)*E88*(2*9.81*D88)^0.5</f>
        <v>0.25787831995114757</v>
      </c>
      <c r="I88" s="87"/>
      <c r="J88" s="1">
        <v>0.26900000000000002</v>
      </c>
    </row>
    <row r="89" spans="1:10" ht="21.2" customHeight="1">
      <c r="A89" s="29">
        <v>3</v>
      </c>
      <c r="B89" s="30">
        <f>B55</f>
        <v>1.34</v>
      </c>
      <c r="C89" s="59">
        <f>$G$21</f>
        <v>0.1</v>
      </c>
      <c r="D89" s="59">
        <f>B89-C89</f>
        <v>1.24</v>
      </c>
      <c r="E89" s="30">
        <f>F55</f>
        <v>0.3</v>
      </c>
      <c r="F89" s="60">
        <f>D89/E89</f>
        <v>4.1333333333333337</v>
      </c>
      <c r="G89" s="60">
        <v>0.32545454545454544</v>
      </c>
      <c r="H89" s="87">
        <f>G89*($G$16*$G$17)*E89*(2*9.81*D89)^0.5</f>
        <v>0.38526710302677625</v>
      </c>
      <c r="I89" s="87"/>
      <c r="J89" s="1">
        <v>0.40600000000000003</v>
      </c>
    </row>
    <row r="90" spans="1:10" ht="21.2" customHeight="1">
      <c r="A90" s="29">
        <v>4</v>
      </c>
      <c r="B90" s="30">
        <f>B56</f>
        <v>1.33</v>
      </c>
      <c r="C90" s="59">
        <f>$G$21</f>
        <v>0.1</v>
      </c>
      <c r="D90" s="59">
        <f>B90-C90</f>
        <v>1.23</v>
      </c>
      <c r="E90" s="39">
        <f>F56</f>
        <v>0.4</v>
      </c>
      <c r="F90" s="60">
        <f>D90/E90</f>
        <v>3.0749999999999997</v>
      </c>
      <c r="G90" s="61">
        <v>0.32545454545454544</v>
      </c>
      <c r="H90" s="87">
        <f>G90*($G$16*$G$17)*E90*(2*9.81*D90)^0.5</f>
        <v>0.51161394920159564</v>
      </c>
      <c r="I90" s="87"/>
      <c r="J90" s="1">
        <v>0.53900000000000003</v>
      </c>
    </row>
    <row r="91" spans="1:10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10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10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10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10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10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14.5L</vt:lpstr>
      <vt:lpstr>'14.5L'!Print_Area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2015-11-06T03:56:40Z</dcterms:modified>
</cp:coreProperties>
</file>